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01'!$A$2:$H$81</definedName>
  </definedNames>
  <calcPr fullCalcOnLoad="1"/>
</workbook>
</file>

<file path=xl/sharedStrings.xml><?xml version="1.0" encoding="utf-8"?>
<sst xmlns="http://schemas.openxmlformats.org/spreadsheetml/2006/main" count="90" uniqueCount="83">
  <si>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</si>
  <si>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</si>
  <si>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</si>
  <si>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</si>
  <si>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</si>
  <si>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</si>
  <si>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</si>
  <si>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</si>
  <si>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</si>
  <si>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</si>
  <si>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</si>
  <si>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</si>
  <si>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</si>
  <si>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</si>
  <si>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</si>
  <si>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</si>
  <si>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</si>
  <si>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</si>
  <si>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</si>
  <si>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</si>
  <si>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</si>
  <si>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</si>
  <si>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</si>
  <si>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</si>
  <si>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</si>
  <si>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</si>
  <si>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</si>
  <si>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</si>
  <si>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</si>
  <si>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</si>
  <si>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</si>
  <si>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</si>
  <si>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</si>
  <si>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</si>
  <si>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</si>
  <si>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</si>
  <si>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</si>
  <si>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</si>
  <si>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</si>
  <si>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</si>
  <si>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</si>
  <si>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</si>
  <si>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</si>
  <si>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</si>
  <si>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</si>
  <si>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</si>
  <si>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</si>
  <si>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</si>
  <si>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</si>
  <si>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</si>
  <si>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</si>
  <si>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</si>
  <si>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</si>
  <si>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</si>
  <si>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</si>
  <si>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</si>
  <si>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</si>
  <si>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</si>
  <si>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</si>
  <si>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</si>
  <si>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</si>
  <si>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</si>
  <si>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</si>
  <si>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</si>
  <si>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</si>
  <si>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</si>
  <si>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</si>
  <si>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</si>
  <si>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</si>
  <si>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</si>
  <si>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</si>
  <si>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</si>
  <si>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</si>
  <si>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</si>
  <si>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</si>
  <si>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Diesel 2 (50 PPM) Imp.</t>
  </si>
  <si>
    <t>Diesel Marino/Marine Fuel Oil</t>
  </si>
  <si>
    <t>I.F.O. / M.G.O.</t>
  </si>
  <si>
    <t>Fuel Oil</t>
  </si>
  <si>
    <t xml:space="preserve">Nafta Craqueada </t>
  </si>
  <si>
    <t>Residuo de Vacio</t>
  </si>
  <si>
    <t>Gasolinas de alto octanaje</t>
  </si>
  <si>
    <t>OCTUBRE 2020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</si>
</sst>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_P_t_s_-;\-* #,##0.00\ _P_t_s_-;_-* &quot;-&quot;??\ _P_t_s_-;_-@_-"/>
    <numFmt numFmtId="179" formatCode="_-* #,##0.000_-;\-* #,##0.000_-;_-* &quot;-&quot;??_-;_-@_-"/>
    <numFmt numFmtId="180" formatCode="_-* #,##0\ _P_t_s_-;\-* #,##0\ _P_t_s_-;_-* &quot;-&quot;\ _P_t_s_-;_-@_-"/>
    <numFmt numFmtId="181" formatCode="_-* #,##0.0000_-;\-* #,##0.0000_-;_-* &quot;-&quot;??_-;_-@_-"/>
    <numFmt numFmtId="182" formatCode="_-* #,##0_-;\-* #,##0_-;_-* &quot;-&quot;??_-;_-@_-"/>
    <numFmt numFmtId="183" formatCode="_-* #,##0.0_-;\-* #,##0.0_-;_-* &quot;-&quot;??_-;_-@_-"/>
    <numFmt numFmtId="184" formatCode="#,##0.000"/>
    <numFmt numFmtId="185" formatCode="0.000"/>
    <numFmt numFmtId="186" formatCode="_([$€-2]\ * #,##0.00_);_([$€-2]\ * \(#,##0.00\);_([$€-2]\ * &quot;-&quot;??_)"/>
    <numFmt numFmtId="187" formatCode="_ * #,##0.000_ ;_ * \-#,##0.000_ ;_ * &quot;-&quot;??_ ;_ @_ "/>
    <numFmt numFmtId="188" formatCode="_-* #,##0.00\ _p_t_a_-;\-* #,##0.00\ _p_t_a_-;_-* &quot;-&quot;??\ _p_t_a_-;_-@_-"/>
    <numFmt numFmtId="189" formatCode="_-* #,##0.000\ _p_t_a_-;\-* #,##0.000\ _p_t_a_-;_-* &quot;-&quot;??\ _p_t_a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2" fillId="49" borderId="2" applyNumberFormat="0" applyAlignment="0" applyProtection="0"/>
    <xf numFmtId="18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7" fillId="53" borderId="12" applyNumberFormat="0" applyFont="0" applyAlignment="0" applyProtection="0"/>
    <xf numFmtId="0" fontId="20" fillId="39" borderId="13" applyNumberFormat="0" applyAlignment="0" applyProtection="0"/>
    <xf numFmtId="9" fontId="0" fillId="0" borderId="0" applyFont="0" applyFill="0" applyBorder="0" applyAlignment="0" applyProtection="0"/>
    <xf numFmtId="0" fontId="35" fillId="40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1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43" fontId="3" fillId="0" borderId="0" xfId="95" applyNumberFormat="1" applyFont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3" fontId="3" fillId="0" borderId="0" xfId="95" applyNumberFormat="1" applyFont="1" applyFill="1">
      <alignment/>
      <protection/>
    </xf>
    <xf numFmtId="43" fontId="3" fillId="0" borderId="0" xfId="95" applyNumberFormat="1" applyFont="1">
      <alignment/>
      <protection/>
    </xf>
    <xf numFmtId="43" fontId="3" fillId="0" borderId="0" xfId="96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center" vertical="center"/>
      <protection/>
    </xf>
    <xf numFmtId="43" fontId="3" fillId="54" borderId="18" xfId="96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 applyAlignment="1">
      <alignment horizontal="center"/>
      <protection/>
    </xf>
    <xf numFmtId="43" fontId="3" fillId="54" borderId="19" xfId="96" applyNumberFormat="1" applyFont="1" applyFill="1" applyBorder="1" applyAlignment="1">
      <alignment horizontal="center" vertical="center"/>
      <protection/>
    </xf>
    <xf numFmtId="43" fontId="3" fillId="0" borderId="20" xfId="95" applyNumberFormat="1" applyFont="1" applyFill="1" applyBorder="1" applyAlignment="1">
      <alignment horizontal="left"/>
      <protection/>
    </xf>
    <xf numFmtId="43" fontId="4" fillId="0" borderId="21" xfId="89" applyNumberFormat="1" applyFont="1" applyFill="1" applyBorder="1" applyAlignment="1">
      <alignment horizontal="center" vertical="center"/>
    </xf>
    <xf numFmtId="43" fontId="3" fillId="0" borderId="20" xfId="87" applyNumberFormat="1" applyFont="1" applyFill="1" applyBorder="1" applyAlignment="1">
      <alignment horizontal="center" vertical="center"/>
    </xf>
    <xf numFmtId="43" fontId="3" fillId="0" borderId="22" xfId="95" applyNumberFormat="1" applyFont="1" applyFill="1" applyBorder="1">
      <alignment/>
      <protection/>
    </xf>
    <xf numFmtId="43" fontId="3" fillId="0" borderId="0" xfId="95" applyNumberFormat="1" applyFont="1" applyFill="1" applyBorder="1" applyAlignment="1">
      <alignment horizontal="center" vertical="center"/>
      <protection/>
    </xf>
    <xf numFmtId="43" fontId="3" fillId="0" borderId="0" xfId="89" applyNumberFormat="1" applyFont="1" applyFill="1" applyBorder="1" applyAlignment="1">
      <alignment horizontal="center" vertical="center"/>
    </xf>
    <xf numFmtId="43" fontId="3" fillId="0" borderId="23" xfId="87" applyNumberFormat="1" applyFont="1" applyFill="1" applyBorder="1" applyAlignment="1">
      <alignment horizontal="center" vertical="center"/>
    </xf>
    <xf numFmtId="43" fontId="5" fillId="0" borderId="18" xfId="95" applyNumberFormat="1" applyFont="1" applyFill="1" applyBorder="1">
      <alignment/>
      <protection/>
    </xf>
    <xf numFmtId="43" fontId="4" fillId="0" borderId="24" xfId="87" applyNumberFormat="1" applyFont="1" applyFill="1" applyBorder="1" applyAlignment="1">
      <alignment horizontal="center" vertical="center"/>
    </xf>
    <xf numFmtId="43" fontId="4" fillId="0" borderId="25" xfId="87" applyNumberFormat="1" applyFont="1" applyFill="1" applyBorder="1" applyAlignment="1">
      <alignment horizontal="center" vertical="center"/>
    </xf>
    <xf numFmtId="43" fontId="5" fillId="0" borderId="19" xfId="95" applyNumberFormat="1" applyFont="1" applyFill="1" applyBorder="1">
      <alignment/>
      <protection/>
    </xf>
    <xf numFmtId="43" fontId="4" fillId="0" borderId="26" xfId="87" applyNumberFormat="1" applyFont="1" applyFill="1" applyBorder="1" applyAlignment="1">
      <alignment horizontal="center" vertical="center"/>
    </xf>
    <xf numFmtId="43" fontId="4" fillId="0" borderId="0" xfId="87" applyNumberFormat="1" applyFont="1" applyFill="1" applyBorder="1" applyAlignment="1">
      <alignment horizontal="center" vertical="center"/>
    </xf>
    <xf numFmtId="43" fontId="3" fillId="0" borderId="0" xfId="87" applyNumberFormat="1" applyFont="1" applyFill="1" applyBorder="1" applyAlignment="1">
      <alignment horizontal="center"/>
    </xf>
    <xf numFmtId="43" fontId="5" fillId="0" borderId="27" xfId="95" applyNumberFormat="1" applyFont="1" applyFill="1" applyBorder="1" applyAlignment="1">
      <alignment vertical="center"/>
      <protection/>
    </xf>
    <xf numFmtId="43" fontId="4" fillId="0" borderId="28" xfId="87" applyNumberFormat="1" applyFont="1" applyFill="1" applyBorder="1" applyAlignment="1">
      <alignment horizontal="center" vertical="center"/>
    </xf>
    <xf numFmtId="43" fontId="4" fillId="0" borderId="29" xfId="87" applyNumberFormat="1" applyFont="1" applyFill="1" applyBorder="1" applyAlignment="1">
      <alignment horizontal="center" vertical="center"/>
    </xf>
    <xf numFmtId="43" fontId="3" fillId="0" borderId="30" xfId="95" applyNumberFormat="1" applyFont="1" applyFill="1" applyBorder="1">
      <alignment/>
      <protection/>
    </xf>
    <xf numFmtId="43" fontId="5" fillId="0" borderId="0" xfId="95" applyNumberFormat="1" applyFont="1" applyBorder="1" applyAlignment="1">
      <alignment horizontal="center" vertical="center"/>
      <protection/>
    </xf>
    <xf numFmtId="43" fontId="5" fillId="0" borderId="22" xfId="95" applyNumberFormat="1" applyFont="1" applyFill="1" applyBorder="1">
      <alignment/>
      <protection/>
    </xf>
    <xf numFmtId="43" fontId="3" fillId="0" borderId="31" xfId="95" applyNumberFormat="1" applyFont="1" applyFill="1" applyBorder="1">
      <alignment/>
      <protection/>
    </xf>
    <xf numFmtId="43" fontId="3" fillId="55" borderId="32" xfId="96" applyNumberFormat="1" applyFont="1" applyFill="1" applyBorder="1" applyAlignment="1">
      <alignment horizontal="center"/>
      <protection/>
    </xf>
    <xf numFmtId="43" fontId="3" fillId="0" borderId="0" xfId="95" applyNumberFormat="1" applyFont="1" applyFill="1" applyBorder="1">
      <alignment/>
      <protection/>
    </xf>
    <xf numFmtId="43" fontId="3" fillId="0" borderId="0" xfId="95" applyNumberFormat="1" applyFont="1" applyAlignment="1">
      <alignment horizontal="right" vertical="center"/>
      <protection/>
    </xf>
    <xf numFmtId="184" fontId="3" fillId="0" borderId="0" xfId="95" applyNumberFormat="1" applyFont="1" applyFill="1" applyBorder="1" applyAlignment="1">
      <alignment horizontal="right" vertical="center"/>
      <protection/>
    </xf>
    <xf numFmtId="184" fontId="3" fillId="0" borderId="0" xfId="87" applyNumberFormat="1" applyFont="1" applyFill="1" applyBorder="1" applyAlignment="1">
      <alignment horizontal="right" vertical="center"/>
    </xf>
    <xf numFmtId="185" fontId="3" fillId="0" borderId="0" xfId="95" applyNumberFormat="1" applyFont="1" applyBorder="1" applyAlignment="1">
      <alignment horizontal="center" vertical="center"/>
      <protection/>
    </xf>
    <xf numFmtId="181" fontId="3" fillId="0" borderId="0" xfId="95" applyNumberFormat="1" applyFont="1" applyBorder="1" applyAlignment="1">
      <alignment horizontal="center" vertical="center"/>
      <protection/>
    </xf>
    <xf numFmtId="185" fontId="3" fillId="0" borderId="0" xfId="95" applyNumberFormat="1" applyFont="1" applyAlignment="1">
      <alignment horizontal="center" vertical="center"/>
      <protection/>
    </xf>
    <xf numFmtId="43" fontId="5" fillId="0" borderId="33" xfId="89" applyNumberFormat="1" applyFont="1" applyFill="1" applyBorder="1" applyAlignment="1">
      <alignment horizontal="center" vertical="center"/>
    </xf>
    <xf numFmtId="179" fontId="4" fillId="0" borderId="26" xfId="87" applyNumberFormat="1" applyFont="1" applyFill="1" applyBorder="1" applyAlignment="1">
      <alignment horizontal="center" vertical="center"/>
    </xf>
    <xf numFmtId="179" fontId="4" fillId="0" borderId="24" xfId="87" applyNumberFormat="1" applyFont="1" applyFill="1" applyBorder="1" applyAlignment="1">
      <alignment horizontal="center" vertical="center"/>
    </xf>
    <xf numFmtId="171" fontId="3" fillId="55" borderId="34" xfId="96" applyNumberFormat="1" applyFont="1" applyFill="1" applyBorder="1" applyAlignment="1">
      <alignment horizontal="center" vertical="center"/>
      <protection/>
    </xf>
    <xf numFmtId="171" fontId="3" fillId="55" borderId="34" xfId="88" applyNumberFormat="1" applyFont="1" applyFill="1" applyBorder="1" applyAlignment="1">
      <alignment horizontal="center" vertical="center"/>
    </xf>
    <xf numFmtId="171" fontId="3" fillId="55" borderId="21" xfId="88" applyNumberFormat="1" applyFont="1" applyFill="1" applyBorder="1" applyAlignment="1">
      <alignment horizontal="center" vertical="center"/>
    </xf>
    <xf numFmtId="43" fontId="5" fillId="0" borderId="31" xfId="95" applyNumberFormat="1" applyFont="1" applyFill="1" applyBorder="1">
      <alignment/>
      <protection/>
    </xf>
    <xf numFmtId="43" fontId="4" fillId="0" borderId="32" xfId="89" applyNumberFormat="1" applyFont="1" applyFill="1" applyBorder="1" applyAlignment="1">
      <alignment horizontal="center" vertical="center"/>
    </xf>
    <xf numFmtId="43" fontId="4" fillId="0" borderId="33" xfId="89" applyNumberFormat="1" applyFont="1" applyFill="1" applyBorder="1" applyAlignment="1">
      <alignment horizontal="center" vertical="center"/>
    </xf>
    <xf numFmtId="43" fontId="6" fillId="0" borderId="0" xfId="87" applyNumberFormat="1" applyFont="1" applyFill="1" applyBorder="1" applyAlignment="1">
      <alignment horizontal="center" vertical="center"/>
    </xf>
    <xf numFmtId="43" fontId="6" fillId="0" borderId="0" xfId="89" applyNumberFormat="1" applyFont="1" applyFill="1" applyBorder="1" applyAlignment="1">
      <alignment horizontal="center" vertical="center"/>
    </xf>
    <xf numFmtId="43" fontId="4" fillId="0" borderId="35" xfId="88" applyNumberFormat="1" applyFont="1" applyFill="1" applyBorder="1" applyAlignment="1">
      <alignment horizontal="center" vertical="center"/>
    </xf>
    <xf numFmtId="43" fontId="3" fillId="0" borderId="36" xfId="87" applyNumberFormat="1" applyFont="1" applyFill="1" applyBorder="1" applyAlignment="1">
      <alignment horizontal="center" vertical="center"/>
    </xf>
    <xf numFmtId="43" fontId="4" fillId="0" borderId="37" xfId="88" applyNumberFormat="1" applyFont="1" applyFill="1" applyBorder="1" applyAlignment="1">
      <alignment horizontal="center" vertical="center"/>
    </xf>
    <xf numFmtId="43" fontId="3" fillId="0" borderId="38" xfId="87" applyNumberFormat="1" applyFont="1" applyFill="1" applyBorder="1" applyAlignment="1">
      <alignment horizontal="center" vertical="center"/>
    </xf>
    <xf numFmtId="43" fontId="4" fillId="0" borderId="39" xfId="88" applyNumberFormat="1" applyFont="1" applyFill="1" applyBorder="1" applyAlignment="1">
      <alignment horizontal="center" vertical="center"/>
    </xf>
    <xf numFmtId="43" fontId="3" fillId="0" borderId="40" xfId="87" applyNumberFormat="1" applyFont="1" applyFill="1" applyBorder="1" applyAlignment="1">
      <alignment horizontal="center" vertical="center"/>
    </xf>
    <xf numFmtId="43" fontId="3" fillId="0" borderId="41" xfId="87" applyNumberFormat="1" applyFont="1" applyFill="1" applyBorder="1" applyAlignment="1">
      <alignment horizontal="center" vertical="center"/>
    </xf>
    <xf numFmtId="43" fontId="4" fillId="0" borderId="25" xfId="89" applyNumberFormat="1" applyFont="1" applyFill="1" applyBorder="1" applyAlignment="1">
      <alignment horizontal="center" vertical="center"/>
    </xf>
    <xf numFmtId="43" fontId="5" fillId="0" borderId="25" xfId="89" applyNumberFormat="1" applyFont="1" applyFill="1" applyBorder="1" applyAlignment="1">
      <alignment horizontal="center" vertical="center"/>
    </xf>
    <xf numFmtId="43" fontId="3" fillId="0" borderId="42" xfId="87" applyNumberFormat="1" applyFont="1" applyFill="1" applyBorder="1" applyAlignment="1">
      <alignment horizontal="center" vertical="center"/>
    </xf>
    <xf numFmtId="43" fontId="4" fillId="0" borderId="35" xfId="87" applyNumberFormat="1" applyFont="1" applyFill="1" applyBorder="1" applyAlignment="1">
      <alignment horizontal="center" vertical="center"/>
    </xf>
    <xf numFmtId="43" fontId="4" fillId="0" borderId="43" xfId="87" applyNumberFormat="1" applyFont="1" applyFill="1" applyBorder="1" applyAlignment="1">
      <alignment horizontal="center" vertical="center"/>
    </xf>
    <xf numFmtId="43" fontId="4" fillId="0" borderId="37" xfId="87" applyNumberFormat="1" applyFont="1" applyFill="1" applyBorder="1" applyAlignment="1">
      <alignment horizontal="center" vertical="center"/>
    </xf>
    <xf numFmtId="43" fontId="4" fillId="0" borderId="44" xfId="87" applyNumberFormat="1" applyFont="1" applyFill="1" applyBorder="1" applyAlignment="1">
      <alignment horizontal="center" vertical="center"/>
    </xf>
    <xf numFmtId="43" fontId="4" fillId="0" borderId="39" xfId="87" applyNumberFormat="1" applyFont="1" applyFill="1" applyBorder="1" applyAlignment="1">
      <alignment horizontal="center" vertical="center"/>
    </xf>
    <xf numFmtId="43" fontId="4" fillId="0" borderId="45" xfId="87" applyNumberFormat="1" applyFont="1" applyFill="1" applyBorder="1" applyAlignment="1">
      <alignment horizontal="center" vertical="center"/>
    </xf>
    <xf numFmtId="171" fontId="3" fillId="55" borderId="46" xfId="96" applyNumberFormat="1" applyFont="1" applyFill="1" applyBorder="1" applyAlignment="1">
      <alignment horizontal="center" vertical="center"/>
      <protection/>
    </xf>
    <xf numFmtId="43" fontId="5" fillId="0" borderId="30" xfId="95" applyNumberFormat="1" applyFont="1" applyFill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9" fontId="3" fillId="0" borderId="0" xfId="95" applyNumberFormat="1" applyFont="1" applyBorder="1" applyAlignment="1">
      <alignment horizontal="center" vertical="center"/>
      <protection/>
    </xf>
    <xf numFmtId="43" fontId="3" fillId="54" borderId="31" xfId="96" applyNumberFormat="1" applyFont="1" applyFill="1" applyBorder="1" applyAlignment="1">
      <alignment horizontal="center" vertical="center"/>
      <protection/>
    </xf>
    <xf numFmtId="43" fontId="3" fillId="54" borderId="22" xfId="96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Millares [0]_INF_ENE_04 2" xfId="88"/>
    <cellStyle name="Millares_INF_ENE_04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rmal_INF_ENE_04 2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3"/>
  <sheetViews>
    <sheetView showGridLines="0" tabSelected="1" zoomScale="85" zoomScaleNormal="85" zoomScaleSheetLayoutView="100" zoomScalePageLayoutView="0" workbookViewId="0" topLeftCell="A1">
      <selection activeCell="N21" sqref="N21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68" t="s">
        <v>0</v>
      </c>
      <c r="B3" s="68"/>
      <c r="C3" s="68"/>
      <c r="D3" s="68"/>
      <c r="E3" s="68"/>
      <c r="F3" s="68"/>
      <c r="G3" s="68"/>
      <c r="H3" s="68"/>
    </row>
    <row r="4" spans="1:8" ht="12.75">
      <c r="A4" s="69" t="s">
        <v>82</v>
      </c>
      <c r="B4" s="69"/>
      <c r="C4" s="69"/>
      <c r="D4" s="69"/>
      <c r="E4" s="69"/>
      <c r="F4" s="69"/>
      <c r="G4" s="69"/>
      <c r="H4" s="69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0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71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46">
        <v>653.705</v>
      </c>
      <c r="C8" s="39">
        <v>152.055</v>
      </c>
      <c r="D8" s="47">
        <v>57.804</v>
      </c>
      <c r="E8" s="39">
        <v>5.212</v>
      </c>
      <c r="F8" s="39"/>
      <c r="G8" s="11">
        <f>1333.02-97.31</f>
        <v>1235.71</v>
      </c>
      <c r="H8" s="12">
        <f>SUM(B8:G8)</f>
        <v>2104.486</v>
      </c>
      <c r="I8" s="4"/>
    </row>
    <row r="9" spans="1:9" ht="13.5" thickBot="1">
      <c r="A9" s="13" t="s">
        <v>10</v>
      </c>
      <c r="B9" s="48"/>
      <c r="C9" s="14"/>
      <c r="D9" s="49"/>
      <c r="E9" s="49"/>
      <c r="F9" s="15"/>
      <c r="G9" s="14"/>
      <c r="H9" s="16"/>
      <c r="I9" s="4"/>
    </row>
    <row r="10" spans="1:9" ht="12.75">
      <c r="A10" s="17" t="s">
        <v>11</v>
      </c>
      <c r="B10" s="50">
        <f>3.085+132.414</f>
        <v>135.499</v>
      </c>
      <c r="C10" s="18">
        <v>18.38</v>
      </c>
      <c r="D10" s="18">
        <v>11.607</v>
      </c>
      <c r="E10" s="41">
        <v>0.003</v>
      </c>
      <c r="F10" s="18"/>
      <c r="G10" s="19"/>
      <c r="H10" s="51">
        <f aca="true" t="shared" si="0" ref="H10:H42">SUM(B10:G10)</f>
        <v>165.48899999999998</v>
      </c>
      <c r="I10" s="4"/>
    </row>
    <row r="11" spans="1:9" ht="12.75">
      <c r="A11" s="20" t="s">
        <v>12</v>
      </c>
      <c r="B11" s="52"/>
      <c r="C11" s="21">
        <v>2.984</v>
      </c>
      <c r="D11" s="21"/>
      <c r="E11" s="21"/>
      <c r="F11" s="21"/>
      <c r="G11" s="22"/>
      <c r="H11" s="53">
        <f t="shared" si="0"/>
        <v>2.984</v>
      </c>
      <c r="I11" s="4"/>
    </row>
    <row r="12" spans="1:9" ht="12.75">
      <c r="A12" s="20" t="s">
        <v>13</v>
      </c>
      <c r="B12" s="52">
        <v>1.328</v>
      </c>
      <c r="C12" s="21"/>
      <c r="D12" s="21"/>
      <c r="E12" s="21"/>
      <c r="F12" s="21"/>
      <c r="G12" s="22"/>
      <c r="H12" s="53">
        <f t="shared" si="0"/>
        <v>1.328</v>
      </c>
      <c r="I12" s="4"/>
    </row>
    <row r="13" spans="1:9" ht="12.75">
      <c r="A13" s="20" t="s">
        <v>14</v>
      </c>
      <c r="B13" s="52"/>
      <c r="C13" s="21"/>
      <c r="D13" s="21"/>
      <c r="E13" s="21"/>
      <c r="F13" s="21"/>
      <c r="G13" s="22"/>
      <c r="H13" s="53">
        <f t="shared" si="0"/>
        <v>0</v>
      </c>
      <c r="I13" s="4"/>
    </row>
    <row r="14" spans="1:9" ht="12.75">
      <c r="A14" s="20" t="s">
        <v>15</v>
      </c>
      <c r="B14" s="52"/>
      <c r="C14" s="21"/>
      <c r="D14" s="21"/>
      <c r="E14" s="21"/>
      <c r="F14" s="21"/>
      <c r="G14" s="22"/>
      <c r="H14" s="53">
        <f t="shared" si="0"/>
        <v>0</v>
      </c>
      <c r="I14" s="4"/>
    </row>
    <row r="15" spans="1:9" ht="12.75">
      <c r="A15" s="20" t="s">
        <v>16</v>
      </c>
      <c r="B15" s="52"/>
      <c r="C15" s="21"/>
      <c r="D15" s="21"/>
      <c r="E15" s="21"/>
      <c r="F15" s="21"/>
      <c r="G15" s="22"/>
      <c r="H15" s="53">
        <f t="shared" si="0"/>
        <v>0</v>
      </c>
      <c r="I15" s="4"/>
    </row>
    <row r="16" spans="1:9" ht="12.75">
      <c r="A16" s="20" t="s">
        <v>17</v>
      </c>
      <c r="B16" s="52">
        <v>0.64</v>
      </c>
      <c r="C16" s="21">
        <v>81.658</v>
      </c>
      <c r="D16" s="21">
        <v>84.628</v>
      </c>
      <c r="E16" s="40">
        <v>0.003</v>
      </c>
      <c r="F16" s="21"/>
      <c r="G16" s="22"/>
      <c r="H16" s="53">
        <f t="shared" si="0"/>
        <v>166.92899999999997</v>
      </c>
      <c r="I16" s="4"/>
    </row>
    <row r="17" spans="1:9" ht="12.75">
      <c r="A17" s="20" t="s">
        <v>18</v>
      </c>
      <c r="B17" s="52">
        <f>0.064+1.071</f>
        <v>1.135</v>
      </c>
      <c r="C17" s="21">
        <v>52.186</v>
      </c>
      <c r="D17" s="21"/>
      <c r="E17" s="21"/>
      <c r="F17" s="21"/>
      <c r="G17" s="22">
        <f>51.58+5.12</f>
        <v>56.699999999999996</v>
      </c>
      <c r="H17" s="53">
        <f t="shared" si="0"/>
        <v>110.02099999999999</v>
      </c>
      <c r="I17" s="4"/>
    </row>
    <row r="18" spans="1:9" ht="12.75">
      <c r="A18" s="20" t="s">
        <v>19</v>
      </c>
      <c r="B18" s="52"/>
      <c r="C18" s="21"/>
      <c r="D18" s="21"/>
      <c r="E18" s="21"/>
      <c r="F18" s="21"/>
      <c r="G18" s="22"/>
      <c r="H18" s="53">
        <f t="shared" si="0"/>
        <v>0</v>
      </c>
      <c r="I18" s="4"/>
    </row>
    <row r="19" spans="1:9" ht="12.75">
      <c r="A19" s="20" t="s">
        <v>20</v>
      </c>
      <c r="B19" s="52">
        <v>12.875</v>
      </c>
      <c r="C19" s="21">
        <v>83.784</v>
      </c>
      <c r="D19" s="21">
        <v>0.625</v>
      </c>
      <c r="E19" s="21">
        <v>0.19</v>
      </c>
      <c r="F19" s="21"/>
      <c r="G19" s="22">
        <v>97.31</v>
      </c>
      <c r="H19" s="53">
        <f>SUM(B19:G19)</f>
        <v>194.784</v>
      </c>
      <c r="I19" s="4"/>
    </row>
    <row r="20" spans="1:9" ht="12.75">
      <c r="A20" s="20" t="s">
        <v>21</v>
      </c>
      <c r="B20" s="52">
        <v>0.014</v>
      </c>
      <c r="C20" s="21"/>
      <c r="D20" s="21"/>
      <c r="E20" s="21"/>
      <c r="F20" s="21"/>
      <c r="G20" s="22"/>
      <c r="H20" s="53">
        <f>SUM(B20:G20)</f>
        <v>0.014</v>
      </c>
      <c r="I20" s="4"/>
    </row>
    <row r="21" spans="1:9" ht="12.75">
      <c r="A21" s="20" t="s">
        <v>22</v>
      </c>
      <c r="B21" s="52"/>
      <c r="C21" s="21"/>
      <c r="D21" s="21"/>
      <c r="E21" s="21"/>
      <c r="F21" s="21"/>
      <c r="G21" s="22"/>
      <c r="H21" s="53">
        <f>SUM(B21:G21)</f>
        <v>0</v>
      </c>
      <c r="I21" s="4"/>
    </row>
    <row r="22" spans="1:9" ht="12.75">
      <c r="A22" s="20" t="s">
        <v>23</v>
      </c>
      <c r="B22" s="52">
        <v>1.13</v>
      </c>
      <c r="C22" s="21">
        <f>0.043+10.941</f>
        <v>10.984</v>
      </c>
      <c r="D22" s="21">
        <v>0.013</v>
      </c>
      <c r="E22" s="21"/>
      <c r="F22" s="21"/>
      <c r="G22" s="22"/>
      <c r="H22" s="53">
        <f aca="true" t="shared" si="1" ref="H22:H32">SUM(B22:G22)</f>
        <v>12.127</v>
      </c>
      <c r="I22" s="4"/>
    </row>
    <row r="23" spans="1:9" ht="12.75">
      <c r="A23" s="20" t="s">
        <v>24</v>
      </c>
      <c r="B23" s="52">
        <v>1.297</v>
      </c>
      <c r="C23" s="21"/>
      <c r="D23" s="21"/>
      <c r="E23" s="21"/>
      <c r="F23" s="21"/>
      <c r="G23" s="22">
        <v>346.78</v>
      </c>
      <c r="H23" s="53">
        <f t="shared" si="1"/>
        <v>348.077</v>
      </c>
      <c r="I23" s="4"/>
    </row>
    <row r="24" spans="1:9" ht="12.75">
      <c r="A24" s="20" t="s">
        <v>80</v>
      </c>
      <c r="B24" s="52">
        <v>0.297</v>
      </c>
      <c r="C24" s="21"/>
      <c r="D24" s="21"/>
      <c r="E24" s="21"/>
      <c r="F24" s="21"/>
      <c r="G24" s="22"/>
      <c r="H24" s="53"/>
      <c r="I24" s="4"/>
    </row>
    <row r="25" spans="1:9" ht="12.75">
      <c r="A25" s="20" t="s">
        <v>25</v>
      </c>
      <c r="B25" s="52"/>
      <c r="C25" s="21"/>
      <c r="D25" s="21"/>
      <c r="E25" s="21"/>
      <c r="F25" s="21"/>
      <c r="G25" s="22"/>
      <c r="H25" s="53">
        <f t="shared" si="1"/>
        <v>0</v>
      </c>
      <c r="I25" s="4"/>
    </row>
    <row r="26" spans="1:9" ht="12.75">
      <c r="A26" s="20" t="s">
        <v>26</v>
      </c>
      <c r="B26" s="52"/>
      <c r="C26" s="21"/>
      <c r="D26" s="21"/>
      <c r="E26" s="21"/>
      <c r="F26" s="21"/>
      <c r="G26" s="22"/>
      <c r="H26" s="53">
        <f>SUM(B26:G26)</f>
        <v>0</v>
      </c>
      <c r="I26" s="4"/>
    </row>
    <row r="27" spans="1:9" ht="12.75">
      <c r="A27" s="20" t="s">
        <v>27</v>
      </c>
      <c r="B27" s="52"/>
      <c r="C27" s="21"/>
      <c r="D27" s="21"/>
      <c r="E27" s="21"/>
      <c r="F27" s="21"/>
      <c r="G27" s="22">
        <v>17.72</v>
      </c>
      <c r="H27" s="53">
        <f>SUM(B27:G27)</f>
        <v>17.72</v>
      </c>
      <c r="I27" s="4"/>
    </row>
    <row r="28" spans="1:9" ht="12.75">
      <c r="A28" s="20" t="s">
        <v>28</v>
      </c>
      <c r="B28" s="52">
        <f>0.116+0.145</f>
        <v>0.261</v>
      </c>
      <c r="C28" s="21"/>
      <c r="D28" s="21"/>
      <c r="E28" s="21"/>
      <c r="F28" s="21"/>
      <c r="G28" s="22"/>
      <c r="H28" s="53">
        <f t="shared" si="1"/>
        <v>0.261</v>
      </c>
      <c r="I28" s="23"/>
    </row>
    <row r="29" spans="1:9" ht="12.75">
      <c r="A29" s="20" t="s">
        <v>29</v>
      </c>
      <c r="B29" s="52">
        <v>0.262</v>
      </c>
      <c r="C29" s="21"/>
      <c r="D29" s="21"/>
      <c r="E29" s="21"/>
      <c r="F29" s="21"/>
      <c r="G29" s="22"/>
      <c r="H29" s="53">
        <f t="shared" si="1"/>
        <v>0.262</v>
      </c>
      <c r="I29" s="23"/>
    </row>
    <row r="30" spans="1:9" ht="12.75">
      <c r="A30" s="20" t="s">
        <v>30</v>
      </c>
      <c r="B30" s="52"/>
      <c r="C30" s="21"/>
      <c r="D30" s="21"/>
      <c r="E30" s="21"/>
      <c r="F30" s="21"/>
      <c r="G30" s="22"/>
      <c r="H30" s="53">
        <f t="shared" si="1"/>
        <v>0</v>
      </c>
      <c r="I30" s="23"/>
    </row>
    <row r="31" spans="1:9" ht="12.75">
      <c r="A31" s="20" t="s">
        <v>78</v>
      </c>
      <c r="B31" s="52"/>
      <c r="C31" s="21"/>
      <c r="D31" s="21"/>
      <c r="E31" s="21"/>
      <c r="F31" s="21"/>
      <c r="G31" s="22">
        <v>85.03</v>
      </c>
      <c r="H31" s="53">
        <f t="shared" si="1"/>
        <v>85.03</v>
      </c>
      <c r="I31" s="23"/>
    </row>
    <row r="32" spans="1:9" ht="12.75">
      <c r="A32" s="20" t="s">
        <v>31</v>
      </c>
      <c r="B32" s="52"/>
      <c r="C32" s="21"/>
      <c r="D32" s="21"/>
      <c r="E32" s="21"/>
      <c r="F32" s="21"/>
      <c r="G32" s="22"/>
      <c r="H32" s="53">
        <f t="shared" si="1"/>
        <v>0</v>
      </c>
      <c r="I32" s="23"/>
    </row>
    <row r="33" spans="1:9" ht="12.75">
      <c r="A33" s="20" t="s">
        <v>32</v>
      </c>
      <c r="B33" s="52"/>
      <c r="C33" s="21"/>
      <c r="D33" s="21"/>
      <c r="E33" s="21"/>
      <c r="F33" s="21"/>
      <c r="G33" s="22"/>
      <c r="H33" s="53">
        <f t="shared" si="0"/>
        <v>0</v>
      </c>
      <c r="I33" s="23"/>
    </row>
    <row r="34" spans="1:9" ht="12.75">
      <c r="A34" s="20" t="s">
        <v>33</v>
      </c>
      <c r="B34" s="52">
        <v>4.032</v>
      </c>
      <c r="C34" s="21"/>
      <c r="D34" s="21"/>
      <c r="E34" s="21"/>
      <c r="F34" s="21"/>
      <c r="G34" s="22"/>
      <c r="H34" s="53">
        <f t="shared" si="0"/>
        <v>4.032</v>
      </c>
      <c r="I34" s="23"/>
    </row>
    <row r="35" spans="1:9" ht="12.75">
      <c r="A35" s="20" t="s">
        <v>34</v>
      </c>
      <c r="B35" s="52"/>
      <c r="C35" s="21"/>
      <c r="D35" s="21"/>
      <c r="E35" s="21"/>
      <c r="F35" s="21"/>
      <c r="G35" s="22"/>
      <c r="H35" s="53">
        <f t="shared" si="0"/>
        <v>0</v>
      </c>
      <c r="I35" s="23"/>
    </row>
    <row r="36" spans="1:9" ht="12.75">
      <c r="A36" s="20" t="s">
        <v>35</v>
      </c>
      <c r="B36" s="52"/>
      <c r="C36" s="21"/>
      <c r="D36" s="21"/>
      <c r="E36" s="21"/>
      <c r="F36" s="21"/>
      <c r="G36" s="22">
        <v>5.7</v>
      </c>
      <c r="H36" s="53">
        <f t="shared" si="0"/>
        <v>5.7</v>
      </c>
      <c r="I36" s="23"/>
    </row>
    <row r="37" spans="1:9" ht="12.75">
      <c r="A37" s="29" t="s">
        <v>62</v>
      </c>
      <c r="B37" s="52"/>
      <c r="C37" s="21"/>
      <c r="D37" s="21"/>
      <c r="E37" s="21"/>
      <c r="F37" s="21"/>
      <c r="G37" s="21"/>
      <c r="H37" s="16">
        <f>SUM(B37:G37)</f>
        <v>0</v>
      </c>
      <c r="I37" s="23"/>
    </row>
    <row r="38" spans="1:9" ht="12.75">
      <c r="A38" s="29" t="s">
        <v>63</v>
      </c>
      <c r="B38" s="52"/>
      <c r="C38" s="21"/>
      <c r="D38" s="21"/>
      <c r="E38" s="21"/>
      <c r="F38" s="21"/>
      <c r="G38" s="21"/>
      <c r="H38" s="16">
        <f>SUM(B38:G38)</f>
        <v>0</v>
      </c>
      <c r="I38" s="23"/>
    </row>
    <row r="39" spans="1:9" ht="12.75">
      <c r="A39" s="29" t="s">
        <v>64</v>
      </c>
      <c r="B39" s="52">
        <v>0.08</v>
      </c>
      <c r="C39" s="21">
        <v>0.23</v>
      </c>
      <c r="D39" s="21"/>
      <c r="E39" s="21"/>
      <c r="F39" s="21"/>
      <c r="G39" s="21"/>
      <c r="H39" s="16">
        <f>SUM(B39:G39)</f>
        <v>0.31</v>
      </c>
      <c r="I39" s="23"/>
    </row>
    <row r="40" spans="1:9" ht="12.75">
      <c r="A40" s="20" t="s">
        <v>36</v>
      </c>
      <c r="B40" s="52"/>
      <c r="C40" s="21"/>
      <c r="D40" s="21"/>
      <c r="E40" s="21"/>
      <c r="F40" s="21"/>
      <c r="G40" s="21">
        <v>1.16</v>
      </c>
      <c r="H40" s="53">
        <f t="shared" si="0"/>
        <v>1.16</v>
      </c>
      <c r="I40" s="23"/>
    </row>
    <row r="41" spans="1:9" ht="12.75">
      <c r="A41" s="20" t="s">
        <v>37</v>
      </c>
      <c r="B41" s="52"/>
      <c r="C41" s="21">
        <v>16.799</v>
      </c>
      <c r="D41" s="21">
        <v>10.802</v>
      </c>
      <c r="E41" s="21">
        <v>0.017</v>
      </c>
      <c r="F41" s="21"/>
      <c r="G41" s="21">
        <v>139.06</v>
      </c>
      <c r="H41" s="53">
        <f t="shared" si="0"/>
        <v>166.678</v>
      </c>
      <c r="I41" s="23"/>
    </row>
    <row r="42" spans="1:9" ht="13.5" thickBot="1">
      <c r="A42" s="24" t="s">
        <v>38</v>
      </c>
      <c r="B42" s="54"/>
      <c r="C42" s="25">
        <v>81.804</v>
      </c>
      <c r="D42" s="25"/>
      <c r="E42" s="25"/>
      <c r="F42" s="25"/>
      <c r="G42" s="26"/>
      <c r="H42" s="55">
        <f t="shared" si="0"/>
        <v>81.804</v>
      </c>
      <c r="I42" s="23"/>
    </row>
    <row r="43" spans="1:9" ht="13.5" thickBot="1">
      <c r="A43" s="27" t="s">
        <v>39</v>
      </c>
      <c r="B43" s="28"/>
      <c r="C43" s="28"/>
      <c r="D43" s="28"/>
      <c r="E43" s="28"/>
      <c r="F43" s="28"/>
      <c r="G43" s="28"/>
      <c r="H43" s="56"/>
      <c r="I43" s="23"/>
    </row>
    <row r="44" spans="1:9" ht="12.75">
      <c r="A44" s="29" t="s">
        <v>40</v>
      </c>
      <c r="B44" s="50">
        <v>11.119</v>
      </c>
      <c r="C44" s="18"/>
      <c r="D44" s="18"/>
      <c r="E44" s="18"/>
      <c r="F44" s="18"/>
      <c r="G44" s="18">
        <v>8.78</v>
      </c>
      <c r="H44" s="16">
        <f aca="true" t="shared" si="2" ref="H44:H68">SUM(B44:G44)</f>
        <v>19.899</v>
      </c>
      <c r="I44" s="23"/>
    </row>
    <row r="45" spans="1:9" ht="12.75">
      <c r="A45" s="29" t="s">
        <v>41</v>
      </c>
      <c r="B45" s="52"/>
      <c r="C45" s="21"/>
      <c r="D45" s="21"/>
      <c r="E45" s="21"/>
      <c r="F45" s="21"/>
      <c r="G45" s="21">
        <v>23.24</v>
      </c>
      <c r="H45" s="16">
        <f t="shared" si="2"/>
        <v>23.24</v>
      </c>
      <c r="I45" s="23"/>
    </row>
    <row r="46" spans="1:9" ht="12.75">
      <c r="A46" s="29" t="s">
        <v>42</v>
      </c>
      <c r="B46" s="52"/>
      <c r="C46" s="21">
        <v>5.927</v>
      </c>
      <c r="D46" s="21"/>
      <c r="E46" s="21"/>
      <c r="F46" s="21"/>
      <c r="G46" s="21">
        <v>145.08</v>
      </c>
      <c r="H46" s="16">
        <f t="shared" si="2"/>
        <v>151.007</v>
      </c>
      <c r="I46" s="23"/>
    </row>
    <row r="47" spans="1:9" ht="12.75">
      <c r="A47" s="29" t="s">
        <v>43</v>
      </c>
      <c r="B47" s="52">
        <v>11.756</v>
      </c>
      <c r="C47" s="21">
        <v>70.192</v>
      </c>
      <c r="D47" s="21"/>
      <c r="E47" s="21"/>
      <c r="F47" s="21"/>
      <c r="G47" s="21">
        <v>63.21</v>
      </c>
      <c r="H47" s="16">
        <f t="shared" si="2"/>
        <v>145.158</v>
      </c>
      <c r="I47" s="23"/>
    </row>
    <row r="48" spans="1:9" ht="12.75">
      <c r="A48" s="29" t="s">
        <v>44</v>
      </c>
      <c r="B48" s="52">
        <v>77.758</v>
      </c>
      <c r="C48" s="21">
        <v>58.565</v>
      </c>
      <c r="D48" s="21">
        <f>21.683+0.136</f>
        <v>21.819</v>
      </c>
      <c r="E48" s="21">
        <v>2.918</v>
      </c>
      <c r="F48" s="21"/>
      <c r="G48" s="21">
        <v>249.23</v>
      </c>
      <c r="H48" s="16">
        <f t="shared" si="2"/>
        <v>410.28999999999996</v>
      </c>
      <c r="I48" s="23"/>
    </row>
    <row r="49" spans="1:9" ht="12.75">
      <c r="A49" s="29" t="s">
        <v>45</v>
      </c>
      <c r="B49" s="52">
        <v>84.833</v>
      </c>
      <c r="C49" s="21">
        <v>10.686</v>
      </c>
      <c r="D49" s="21">
        <f>20.344+0.14</f>
        <v>20.484</v>
      </c>
      <c r="E49" s="21">
        <v>1.73</v>
      </c>
      <c r="F49" s="21"/>
      <c r="G49" s="21">
        <v>20.49</v>
      </c>
      <c r="H49" s="16">
        <f t="shared" si="2"/>
        <v>138.223</v>
      </c>
      <c r="I49" s="23"/>
    </row>
    <row r="50" spans="1:9" ht="12.75">
      <c r="A50" s="29" t="s">
        <v>81</v>
      </c>
      <c r="B50" s="52"/>
      <c r="C50" s="21"/>
      <c r="D50" s="21"/>
      <c r="E50" s="21"/>
      <c r="F50" s="21"/>
      <c r="G50" s="21">
        <v>90.98</v>
      </c>
      <c r="H50" s="16">
        <f t="shared" si="2"/>
        <v>90.98</v>
      </c>
      <c r="I50" s="23"/>
    </row>
    <row r="51" spans="1:9" ht="12.75">
      <c r="A51" s="29" t="s">
        <v>46</v>
      </c>
      <c r="B51" s="52"/>
      <c r="C51" s="21"/>
      <c r="D51" s="21"/>
      <c r="E51" s="21"/>
      <c r="F51" s="21"/>
      <c r="G51" s="21"/>
      <c r="H51" s="16">
        <f t="shared" si="2"/>
        <v>0</v>
      </c>
      <c r="I51" s="23"/>
    </row>
    <row r="52" spans="1:9" ht="12.75">
      <c r="A52" s="29" t="s">
        <v>47</v>
      </c>
      <c r="B52" s="52"/>
      <c r="C52" s="21"/>
      <c r="D52" s="21"/>
      <c r="E52" s="21"/>
      <c r="F52" s="21"/>
      <c r="G52" s="21"/>
      <c r="H52" s="16">
        <f t="shared" si="2"/>
        <v>0</v>
      </c>
      <c r="I52" s="23"/>
    </row>
    <row r="53" spans="1:9" ht="12.75">
      <c r="A53" s="29" t="s">
        <v>48</v>
      </c>
      <c r="B53" s="52"/>
      <c r="C53" s="21"/>
      <c r="D53" s="21"/>
      <c r="E53" s="21"/>
      <c r="F53" s="21"/>
      <c r="G53" s="21"/>
      <c r="H53" s="16">
        <f t="shared" si="2"/>
        <v>0</v>
      </c>
      <c r="I53" s="23"/>
    </row>
    <row r="54" spans="1:9" ht="12.75">
      <c r="A54" s="29" t="s">
        <v>49</v>
      </c>
      <c r="B54" s="52">
        <f>2.404+272.804</f>
        <v>275.20799999999997</v>
      </c>
      <c r="C54" s="21"/>
      <c r="D54" s="21">
        <v>12.393</v>
      </c>
      <c r="E54" s="21">
        <v>0.414</v>
      </c>
      <c r="F54" s="21"/>
      <c r="G54" s="21">
        <v>178.48</v>
      </c>
      <c r="H54" s="16">
        <f t="shared" si="2"/>
        <v>466.495</v>
      </c>
      <c r="I54" s="23"/>
    </row>
    <row r="55" spans="1:9" ht="12.75">
      <c r="A55" s="29" t="s">
        <v>50</v>
      </c>
      <c r="B55" s="52"/>
      <c r="C55" s="21"/>
      <c r="D55" s="21"/>
      <c r="E55" s="21"/>
      <c r="F55" s="21"/>
      <c r="G55" s="21"/>
      <c r="H55" s="16">
        <f t="shared" si="2"/>
        <v>0</v>
      </c>
      <c r="I55" s="23"/>
    </row>
    <row r="56" spans="1:9" ht="12.75">
      <c r="A56" s="29" t="s">
        <v>51</v>
      </c>
      <c r="B56" s="52"/>
      <c r="C56" s="21"/>
      <c r="D56" s="21"/>
      <c r="E56" s="21"/>
      <c r="F56" s="21"/>
      <c r="G56" s="21"/>
      <c r="H56" s="16">
        <f t="shared" si="2"/>
        <v>0</v>
      </c>
      <c r="I56" s="23"/>
    </row>
    <row r="57" spans="1:9" ht="12.75">
      <c r="A57" s="29" t="s">
        <v>52</v>
      </c>
      <c r="B57" s="52"/>
      <c r="C57" s="21"/>
      <c r="D57" s="21"/>
      <c r="E57" s="21"/>
      <c r="F57" s="21"/>
      <c r="G57" s="21"/>
      <c r="H57" s="16">
        <f t="shared" si="2"/>
        <v>0</v>
      </c>
      <c r="I57" s="23"/>
    </row>
    <row r="58" spans="1:9" ht="12.75">
      <c r="A58" s="29" t="s">
        <v>53</v>
      </c>
      <c r="B58" s="52">
        <v>3.048</v>
      </c>
      <c r="C58" s="21">
        <v>2.882</v>
      </c>
      <c r="D58" s="21">
        <v>0.127</v>
      </c>
      <c r="E58" s="21">
        <v>0.25</v>
      </c>
      <c r="F58" s="21"/>
      <c r="G58" s="21"/>
      <c r="H58" s="16">
        <f t="shared" si="2"/>
        <v>6.3069999999999995</v>
      </c>
      <c r="I58" s="23"/>
    </row>
    <row r="59" spans="1:9" ht="12.75">
      <c r="A59" s="29" t="s">
        <v>54</v>
      </c>
      <c r="B59" s="52">
        <f>136.537+0.033+0.021</f>
        <v>136.59099999999998</v>
      </c>
      <c r="C59" s="21">
        <f>98.186+22.742+53.436</f>
        <v>174.364</v>
      </c>
      <c r="D59" s="21">
        <v>4.348</v>
      </c>
      <c r="E59" s="21">
        <v>1.888</v>
      </c>
      <c r="F59" s="21"/>
      <c r="G59" s="21">
        <v>723.91</v>
      </c>
      <c r="H59" s="16">
        <f t="shared" si="2"/>
        <v>1041.1009999999999</v>
      </c>
      <c r="I59" s="23"/>
    </row>
    <row r="60" spans="1:9" ht="12.75">
      <c r="A60" s="29" t="s">
        <v>76</v>
      </c>
      <c r="B60" s="52">
        <v>32.057</v>
      </c>
      <c r="C60" s="21"/>
      <c r="D60" s="21"/>
      <c r="E60" s="21"/>
      <c r="F60" s="21"/>
      <c r="G60" s="21">
        <v>0.27</v>
      </c>
      <c r="H60" s="16">
        <f t="shared" si="2"/>
        <v>32.327000000000005</v>
      </c>
      <c r="I60" s="23"/>
    </row>
    <row r="61" spans="1:9" ht="12.75">
      <c r="A61" s="29" t="s">
        <v>77</v>
      </c>
      <c r="B61" s="52">
        <v>0.649</v>
      </c>
      <c r="C61" s="21">
        <v>24.982</v>
      </c>
      <c r="D61" s="21"/>
      <c r="E61" s="21"/>
      <c r="F61" s="21"/>
      <c r="G61" s="21"/>
      <c r="H61" s="16">
        <f t="shared" si="2"/>
        <v>25.631</v>
      </c>
      <c r="I61" s="23"/>
    </row>
    <row r="62" spans="1:9" ht="12.75">
      <c r="A62" s="29" t="s">
        <v>55</v>
      </c>
      <c r="B62" s="52"/>
      <c r="C62" s="21">
        <v>0.182</v>
      </c>
      <c r="D62" s="21"/>
      <c r="E62" s="21"/>
      <c r="F62" s="21"/>
      <c r="G62" s="21"/>
      <c r="H62" s="16">
        <f t="shared" si="2"/>
        <v>0.182</v>
      </c>
      <c r="I62" s="23"/>
    </row>
    <row r="63" spans="1:9" ht="12.75">
      <c r="A63" s="29" t="s">
        <v>56</v>
      </c>
      <c r="B63" s="52">
        <v>130.615</v>
      </c>
      <c r="C63" s="21">
        <v>35.368</v>
      </c>
      <c r="D63" s="21">
        <v>9.78</v>
      </c>
      <c r="E63" s="21">
        <v>2.274</v>
      </c>
      <c r="F63" s="21"/>
      <c r="G63" s="21">
        <v>37.33</v>
      </c>
      <c r="H63" s="16">
        <f t="shared" si="2"/>
        <v>215.36700000000002</v>
      </c>
      <c r="I63" s="23"/>
    </row>
    <row r="64" spans="1:9" ht="12.75">
      <c r="A64" s="29" t="s">
        <v>57</v>
      </c>
      <c r="B64" s="52"/>
      <c r="C64" s="21">
        <v>0.204</v>
      </c>
      <c r="D64" s="21"/>
      <c r="E64" s="21"/>
      <c r="F64" s="21"/>
      <c r="G64" s="21">
        <v>58.42</v>
      </c>
      <c r="H64" s="16">
        <f t="shared" si="2"/>
        <v>58.624</v>
      </c>
      <c r="I64" s="23"/>
    </row>
    <row r="65" spans="1:9" ht="12.75">
      <c r="A65" s="29" t="s">
        <v>58</v>
      </c>
      <c r="B65" s="52">
        <v>0.844</v>
      </c>
      <c r="C65" s="21">
        <f>0.931+0.044+0.001</f>
        <v>0.9760000000000001</v>
      </c>
      <c r="D65" s="21"/>
      <c r="E65" s="21"/>
      <c r="F65" s="21"/>
      <c r="G65" s="21">
        <v>3.38</v>
      </c>
      <c r="H65" s="16">
        <f t="shared" si="2"/>
        <v>5.2</v>
      </c>
      <c r="I65" s="23"/>
    </row>
    <row r="66" spans="1:9" ht="12.75">
      <c r="A66" s="29" t="s">
        <v>59</v>
      </c>
      <c r="B66" s="52"/>
      <c r="C66" s="21">
        <f>0.015+1.639+0.284+5.044+0.919</f>
        <v>7.901</v>
      </c>
      <c r="D66" s="21"/>
      <c r="E66" s="21"/>
      <c r="F66" s="21"/>
      <c r="G66" s="21">
        <v>15.44</v>
      </c>
      <c r="H66" s="16">
        <f t="shared" si="2"/>
        <v>23.341</v>
      </c>
      <c r="I66" s="23"/>
    </row>
    <row r="67" spans="1:9" ht="12.75">
      <c r="A67" s="29" t="s">
        <v>60</v>
      </c>
      <c r="B67" s="52">
        <v>0.347</v>
      </c>
      <c r="C67" s="21">
        <v>0.411</v>
      </c>
      <c r="D67" s="21"/>
      <c r="E67" s="21"/>
      <c r="F67" s="21"/>
      <c r="G67" s="21"/>
      <c r="H67" s="16">
        <f t="shared" si="2"/>
        <v>0.758</v>
      </c>
      <c r="I67" s="23"/>
    </row>
    <row r="68" spans="1:9" ht="13.5" thickBot="1">
      <c r="A68" s="29" t="s">
        <v>61</v>
      </c>
      <c r="B68" s="52">
        <v>3.105</v>
      </c>
      <c r="C68" s="21">
        <v>1.027</v>
      </c>
      <c r="D68" s="21"/>
      <c r="E68" s="21"/>
      <c r="F68" s="21"/>
      <c r="G68" s="21"/>
      <c r="H68" s="16">
        <f t="shared" si="2"/>
        <v>4.132</v>
      </c>
      <c r="I68" s="23"/>
    </row>
    <row r="69" spans="1:9" ht="13.5" thickBot="1">
      <c r="A69" s="30" t="s">
        <v>65</v>
      </c>
      <c r="B69" s="19"/>
      <c r="C69" s="57"/>
      <c r="D69" s="57"/>
      <c r="E69" s="57"/>
      <c r="F69" s="58"/>
      <c r="G69" s="58"/>
      <c r="H69" s="59"/>
      <c r="I69" s="23"/>
    </row>
    <row r="70" spans="1:9" ht="12.75">
      <c r="A70" s="45" t="s">
        <v>79</v>
      </c>
      <c r="B70" s="60">
        <v>55.42</v>
      </c>
      <c r="C70" s="61">
        <v>125.196</v>
      </c>
      <c r="D70" s="61">
        <v>25.48</v>
      </c>
      <c r="E70" s="61"/>
      <c r="F70" s="61"/>
      <c r="G70" s="61"/>
      <c r="H70" s="51">
        <f>SUM(B70:G70)</f>
        <v>206.09599999999998</v>
      </c>
      <c r="I70" s="23"/>
    </row>
    <row r="71" spans="1:9" ht="12.75">
      <c r="A71" s="29" t="s">
        <v>66</v>
      </c>
      <c r="B71" s="62"/>
      <c r="C71" s="63"/>
      <c r="D71" s="63"/>
      <c r="E71" s="63"/>
      <c r="F71" s="63"/>
      <c r="G71" s="63"/>
      <c r="H71" s="53">
        <f aca="true" t="shared" si="3" ref="H71:H81">SUM(B71:G71)</f>
        <v>0</v>
      </c>
      <c r="I71" s="23"/>
    </row>
    <row r="72" spans="1:9" ht="12.75">
      <c r="A72" s="29" t="s">
        <v>67</v>
      </c>
      <c r="B72" s="62"/>
      <c r="C72" s="63">
        <v>116.993</v>
      </c>
      <c r="D72" s="63"/>
      <c r="E72" s="63"/>
      <c r="F72" s="63"/>
      <c r="G72" s="63"/>
      <c r="H72" s="53">
        <f t="shared" si="3"/>
        <v>116.993</v>
      </c>
      <c r="I72" s="23"/>
    </row>
    <row r="73" spans="1:9" ht="12.75">
      <c r="A73" s="29" t="s">
        <v>68</v>
      </c>
      <c r="B73" s="62"/>
      <c r="C73" s="63"/>
      <c r="D73" s="63"/>
      <c r="E73" s="63"/>
      <c r="F73" s="63"/>
      <c r="G73" s="63"/>
      <c r="H73" s="53">
        <f t="shared" si="3"/>
        <v>0</v>
      </c>
      <c r="I73" s="23"/>
    </row>
    <row r="74" spans="1:9" ht="12.75">
      <c r="A74" s="29" t="s">
        <v>69</v>
      </c>
      <c r="B74" s="62"/>
      <c r="C74" s="63"/>
      <c r="D74" s="63"/>
      <c r="E74" s="63"/>
      <c r="F74" s="63"/>
      <c r="G74" s="63"/>
      <c r="H74" s="53">
        <f t="shared" si="3"/>
        <v>0</v>
      </c>
      <c r="I74" s="23"/>
    </row>
    <row r="75" spans="1:9" ht="12.75">
      <c r="A75" s="29" t="s">
        <v>70</v>
      </c>
      <c r="B75" s="62">
        <v>12.732</v>
      </c>
      <c r="C75" s="63">
        <v>35.14</v>
      </c>
      <c r="D75" s="63"/>
      <c r="E75" s="63">
        <v>0.005</v>
      </c>
      <c r="F75" s="63"/>
      <c r="G75" s="63"/>
      <c r="H75" s="53">
        <f t="shared" si="3"/>
        <v>47.877</v>
      </c>
      <c r="I75" s="23"/>
    </row>
    <row r="76" spans="1:9" ht="12.75">
      <c r="A76" s="29" t="s">
        <v>71</v>
      </c>
      <c r="B76" s="62"/>
      <c r="C76" s="63"/>
      <c r="D76" s="63"/>
      <c r="E76" s="63"/>
      <c r="F76" s="63"/>
      <c r="G76" s="63"/>
      <c r="H76" s="53">
        <f t="shared" si="3"/>
        <v>0</v>
      </c>
      <c r="I76" s="23"/>
    </row>
    <row r="77" spans="1:9" ht="12.75">
      <c r="A77" s="29" t="s">
        <v>72</v>
      </c>
      <c r="B77" s="62">
        <v>28.091</v>
      </c>
      <c r="C77" s="63">
        <v>32.747</v>
      </c>
      <c r="D77" s="63">
        <v>7.934</v>
      </c>
      <c r="E77" s="63">
        <v>0.022</v>
      </c>
      <c r="F77" s="63"/>
      <c r="G77" s="63">
        <v>23.93</v>
      </c>
      <c r="H77" s="53">
        <f t="shared" si="3"/>
        <v>92.72400000000002</v>
      </c>
      <c r="I77" s="23"/>
    </row>
    <row r="78" spans="1:9" ht="12.75">
      <c r="A78" s="29" t="s">
        <v>73</v>
      </c>
      <c r="B78" s="62">
        <v>17.344</v>
      </c>
      <c r="C78" s="63"/>
      <c r="D78" s="63"/>
      <c r="E78" s="63"/>
      <c r="F78" s="63"/>
      <c r="G78" s="63"/>
      <c r="H78" s="53">
        <f t="shared" si="3"/>
        <v>17.344</v>
      </c>
      <c r="I78" s="23"/>
    </row>
    <row r="79" spans="1:9" ht="12.75">
      <c r="A79" s="29" t="s">
        <v>74</v>
      </c>
      <c r="B79" s="62"/>
      <c r="C79" s="63"/>
      <c r="D79" s="63"/>
      <c r="E79" s="63"/>
      <c r="F79" s="63"/>
      <c r="G79" s="63">
        <v>49.18</v>
      </c>
      <c r="H79" s="53">
        <f t="shared" si="3"/>
        <v>49.18</v>
      </c>
      <c r="I79" s="23"/>
    </row>
    <row r="80" spans="1:9" ht="12.75">
      <c r="A80" s="29" t="s">
        <v>37</v>
      </c>
      <c r="B80" s="62"/>
      <c r="C80" s="63"/>
      <c r="D80" s="63"/>
      <c r="E80" s="63"/>
      <c r="F80" s="63"/>
      <c r="G80" s="63"/>
      <c r="H80" s="53">
        <f t="shared" si="3"/>
        <v>0</v>
      </c>
      <c r="I80" s="23"/>
    </row>
    <row r="81" spans="1:14" ht="13.5" thickBot="1">
      <c r="A81" s="67" t="s">
        <v>75</v>
      </c>
      <c r="B81" s="64"/>
      <c r="C81" s="65"/>
      <c r="D81" s="65"/>
      <c r="E81" s="65"/>
      <c r="F81" s="65"/>
      <c r="G81" s="65"/>
      <c r="H81" s="55">
        <f t="shared" si="3"/>
        <v>0</v>
      </c>
      <c r="M81" s="1"/>
      <c r="N81" s="1"/>
    </row>
    <row r="82" spans="1:14" ht="13.5" thickBot="1">
      <c r="A82" s="31"/>
      <c r="B82" s="66">
        <f aca="true" t="shared" si="4" ref="B82:H82">SUM(B8:B81)</f>
        <v>1694.072</v>
      </c>
      <c r="C82" s="42">
        <f t="shared" si="4"/>
        <v>1204.6070000000002</v>
      </c>
      <c r="D82" s="43">
        <f t="shared" si="4"/>
        <v>267.84400000000005</v>
      </c>
      <c r="E82" s="43">
        <f t="shared" si="4"/>
        <v>14.926000000000002</v>
      </c>
      <c r="F82" s="43">
        <f t="shared" si="4"/>
        <v>0</v>
      </c>
      <c r="G82" s="42">
        <f>SUM(G8:G81)</f>
        <v>3676.5199999999995</v>
      </c>
      <c r="H82" s="44">
        <f t="shared" si="4"/>
        <v>6857.672</v>
      </c>
      <c r="M82" s="1"/>
      <c r="N82" s="1"/>
    </row>
    <row r="83" spans="1:9" ht="12.75">
      <c r="A83" s="8"/>
      <c r="B83" s="34"/>
      <c r="C83" s="34"/>
      <c r="D83" s="35"/>
      <c r="E83" s="35"/>
      <c r="F83" s="2"/>
      <c r="H83" s="35"/>
      <c r="I83" s="23"/>
    </row>
    <row r="84" spans="1:14" ht="12.75">
      <c r="A84" s="1"/>
      <c r="B84" s="2"/>
      <c r="C84" s="2"/>
      <c r="D84" s="2"/>
      <c r="E84" s="2"/>
      <c r="F84" s="2"/>
      <c r="H84" s="2"/>
      <c r="I84" s="32"/>
      <c r="M84" s="1"/>
      <c r="N84" s="1"/>
    </row>
    <row r="85" spans="1:14" ht="12.75">
      <c r="A85" s="1"/>
      <c r="B85" s="2"/>
      <c r="C85" s="2"/>
      <c r="D85" s="2"/>
      <c r="E85" s="2"/>
      <c r="F85" s="36"/>
      <c r="H85" s="2"/>
      <c r="I85" s="32"/>
      <c r="M85" s="1"/>
      <c r="N85" s="1"/>
    </row>
    <row r="86" spans="1:9" ht="12.75">
      <c r="A86" s="1"/>
      <c r="B86" s="36"/>
      <c r="C86" s="36"/>
      <c r="D86" s="36"/>
      <c r="E86" s="36"/>
      <c r="F86" s="36"/>
      <c r="H86" s="2"/>
      <c r="I86" s="32"/>
    </row>
    <row r="87" spans="1:9" ht="12.75">
      <c r="A87" s="1"/>
      <c r="B87" s="2"/>
      <c r="C87" s="2"/>
      <c r="D87" s="2"/>
      <c r="E87" s="2"/>
      <c r="F87" s="37"/>
      <c r="G87" s="2"/>
      <c r="H87" s="2"/>
      <c r="I87" s="32"/>
    </row>
    <row r="89" spans="2:7" ht="12.75">
      <c r="B89" s="38"/>
      <c r="C89" s="38"/>
      <c r="D89" s="38"/>
      <c r="E89" s="38"/>
      <c r="F89" s="38"/>
      <c r="G89" s="38"/>
    </row>
    <row r="93" spans="6:7" ht="12.75">
      <c r="F93" s="33"/>
      <c r="G93" s="33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2020-10-22T20:14:35Z</cp:lastPrinted>
  <dcterms:created xsi:type="dcterms:W3CDTF">2018-02-20T14:50:24Z</dcterms:created>
  <dcterms:modified xsi:type="dcterms:W3CDTF">2020-12-01T16:22:18Z</dcterms:modified>
  <cp:category/>
  <cp:version/>
  <cp:contentType/>
  <cp:contentStatus/>
</cp:coreProperties>
</file>